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<sst xmlns="http://schemas.openxmlformats.org/spreadsheetml/2006/main" count="27" uniqueCount="27">
  <si>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预计下批发货日期</t>
  </si>
  <si>
    <t>产品名称</t>
  </si>
  <si>
    <t>库存数量</t>
  </si>
  <si>
    <t>可售</t>
  </si>
  <si>
    <t>预留</t>
  </si>
  <si>
    <t>安全库存</t>
  </si>
  <si>
    <t>7天销量</t>
  </si>
  <si>
    <t>15天销量</t>
  </si>
  <si>
    <t>30天销量</t>
  </si>
  <si>
    <t>平均销量</t>
  </si>
  <si>
    <t>可售天数</t>
  </si>
  <si>
    <t>可售至</t>
  </si>
  <si>
    <t>在途可售日期</t>
  </si>
  <si>
    <t>物流天数</t>
  </si>
  <si>
    <t>生产天数</t>
  </si>
  <si>
    <t>需要补货数量</t>
  </si>
  <si>
    <t>箱规数量</t>
  </si>
  <si>
    <t>需要补货件数</t>
  </si>
  <si>
    <t>最晚补货日期</t>
  </si>
  <si>
    <t>产品A</t>
  </si>
  <si>
    <t>产品B</t>
  </si>
  <si>
    <t>产品C</t>
  </si>
  <si>
    <t>产品D</t>
  </si>
  <si>
    <t>产品E</t>
  </si>
  <si>
    <t>产品F</t>
  </si>
  <si>
    <t>产品G</t>
  </si>
  <si>
    <t>使用说明：白色部分自己填写，补货数量自动生成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</si>
</sst>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_ "/>
    <numFmt numFmtId="178" formatCode="0.00_ "/>
    <numFmt numFmtId="179" formatCode="yyyy/m/d;@"/>
  </numFmts>
  <fonts count="24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K18" sqref="K18"/>
    </sheetView>
  </sheetViews>
  <sheetFormatPr defaultColWidth="9" defaultRowHeight="17.25"/>
  <cols>
    <col min="1" max="1" width="15.625" style="2" customWidth="1"/>
    <col min="2" max="2" width="20.625" style="3" customWidth="1"/>
    <col min="3" max="3" width="10.375" style="3" customWidth="1"/>
    <col min="4" max="5" width="5.31666666666667" style="3" customWidth="1"/>
    <col min="6" max="6" width="13.475" style="4" customWidth="1"/>
    <col min="7" max="9" width="9.41666666666667" style="3" customWidth="1"/>
    <col min="10" max="10" width="13.8" style="3" customWidth="1"/>
    <col min="11" max="13" width="12.25" style="4" customWidth="1"/>
    <col min="14" max="14" width="13.5833333333333" style="3" customWidth="1"/>
    <col min="15" max="15" width="11.875" style="3" customWidth="1"/>
    <col min="16" max="16" width="17.25" style="5"/>
    <col min="17" max="17" width="12.825" style="3" customWidth="1"/>
    <col min="18" max="18" width="14.0166666666667" style="6" customWidth="1"/>
    <col min="19" max="19" width="14.45" style="3" customWidth="1"/>
    <col min="20" max="16384" width="9" style="3"/>
  </cols>
  <sheetData>
    <row r="1" s="1" customFormat="1" ht="25" customHeight="1" spans="1:19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9" t="s">
        <v>5</v>
      </c>
      <c r="G1" s="8" t="s">
        <v>6</v>
      </c>
      <c r="H1" s="8" t="s">
        <v>7</v>
      </c>
      <c r="I1" s="8" t="s">
        <v>8</v>
      </c>
      <c r="J1" s="7" t="s">
        <v>9</v>
      </c>
      <c r="K1" s="9" t="s">
        <v>10</v>
      </c>
      <c r="L1" s="9" t="s">
        <v>11</v>
      </c>
      <c r="M1" s="9" t="s">
        <v>12</v>
      </c>
      <c r="N1" s="8" t="s">
        <v>13</v>
      </c>
      <c r="O1" s="8" t="s">
        <v>14</v>
      </c>
      <c r="P1" s="16" t="s">
        <v>15</v>
      </c>
      <c r="Q1" s="9" t="s">
        <v>16</v>
      </c>
      <c r="R1" s="7" t="s">
        <v>17</v>
      </c>
      <c r="S1" s="7" t="s">
        <v>18</v>
      </c>
    </row>
    <row r="2" ht="16.5" spans="1:19">
      <c r="A2" s="10">
        <v>45444</v>
      </c>
      <c r="B2" s="11" t="s">
        <v>19</v>
      </c>
      <c r="C2" s="12">
        <f t="shared" ref="C2:C8" si="0">D2+E2</f>
        <v>1450</v>
      </c>
      <c r="D2" s="13">
        <v>550</v>
      </c>
      <c r="E2" s="13">
        <v>900</v>
      </c>
      <c r="F2" s="14">
        <f>J2*N2</f>
        <v>600</v>
      </c>
      <c r="G2" s="13">
        <v>70</v>
      </c>
      <c r="H2" s="13">
        <v>150</v>
      </c>
      <c r="I2" s="13">
        <v>300</v>
      </c>
      <c r="J2" s="17">
        <f>G2/7*0.6+H2/15*0.3+I2/30*0.1</f>
        <v>10</v>
      </c>
      <c r="K2" s="14">
        <f>C2/J2</f>
        <v>145</v>
      </c>
      <c r="L2" s="18">
        <f ca="1">D2/J2+TODAY()</f>
        <v>45377</v>
      </c>
      <c r="M2" s="18">
        <f ca="1">C2/J2+TODAY()</f>
        <v>45467</v>
      </c>
      <c r="N2" s="13">
        <v>60</v>
      </c>
      <c r="O2" s="13">
        <v>30</v>
      </c>
      <c r="P2" s="19">
        <f>(N2-K2+O2)*J2</f>
        <v>-550</v>
      </c>
      <c r="Q2" s="20">
        <v>18</v>
      </c>
      <c r="R2" s="21">
        <f>P2/Q2</f>
        <v>-30.5555555555556</v>
      </c>
      <c r="S2" s="22">
        <f>A2++K2-N2-O2</f>
        <v>45499</v>
      </c>
    </row>
    <row r="3" ht="16.5" spans="1:19">
      <c r="A3" s="10">
        <v>45444</v>
      </c>
      <c r="B3" s="11" t="s">
        <v>20</v>
      </c>
      <c r="C3" s="12">
        <f t="shared" si="0"/>
        <v>850</v>
      </c>
      <c r="D3" s="13">
        <v>550</v>
      </c>
      <c r="E3" s="13">
        <v>300</v>
      </c>
      <c r="F3" s="14">
        <f t="shared" ref="F3:F8" si="1">J3*N3</f>
        <v>600</v>
      </c>
      <c r="G3" s="13">
        <v>70</v>
      </c>
      <c r="H3" s="13">
        <v>150</v>
      </c>
      <c r="I3" s="13">
        <v>300</v>
      </c>
      <c r="J3" s="17">
        <f t="shared" ref="J3:J8" si="2">G3/7*0.6+H3/15*0.3+I3/30*0.1</f>
        <v>10</v>
      </c>
      <c r="K3" s="14">
        <f t="shared" ref="K3:K8" si="3">C3/J3</f>
        <v>85</v>
      </c>
      <c r="L3" s="18">
        <f ca="1" t="shared" ref="L3:L8" si="4">D3/J3+TODAY()</f>
        <v>45377</v>
      </c>
      <c r="M3" s="18">
        <f ca="1" t="shared" ref="M3:M8" si="5">C3/J3+TODAY()</f>
        <v>45407</v>
      </c>
      <c r="N3" s="13">
        <v>60</v>
      </c>
      <c r="O3" s="13">
        <v>30</v>
      </c>
      <c r="P3" s="19">
        <f t="shared" ref="P3:P8" si="6">(N3-K3+O3)*J3</f>
        <v>50</v>
      </c>
      <c r="Q3" s="20">
        <v>12</v>
      </c>
      <c r="R3" s="21">
        <f t="shared" ref="R3:R8" si="7">P3/Q3</f>
        <v>4.16666666666667</v>
      </c>
      <c r="S3" s="22">
        <f t="shared" ref="S3:S8" si="8">A3++K3-N3-O3</f>
        <v>45439</v>
      </c>
    </row>
    <row r="4" ht="16.5" spans="1:19">
      <c r="A4" s="10">
        <v>45444</v>
      </c>
      <c r="B4" s="11" t="s">
        <v>21</v>
      </c>
      <c r="C4" s="12">
        <f t="shared" si="0"/>
        <v>1150</v>
      </c>
      <c r="D4" s="13">
        <v>550</v>
      </c>
      <c r="E4" s="13">
        <v>600</v>
      </c>
      <c r="F4" s="14">
        <f t="shared" si="1"/>
        <v>600</v>
      </c>
      <c r="G4" s="13">
        <v>70</v>
      </c>
      <c r="H4" s="13">
        <v>150</v>
      </c>
      <c r="I4" s="13">
        <v>300</v>
      </c>
      <c r="J4" s="17">
        <f t="shared" si="2"/>
        <v>10</v>
      </c>
      <c r="K4" s="14">
        <f t="shared" si="3"/>
        <v>115</v>
      </c>
      <c r="L4" s="18">
        <f ca="1" t="shared" si="4"/>
        <v>45377</v>
      </c>
      <c r="M4" s="18">
        <f ca="1" t="shared" si="5"/>
        <v>45437</v>
      </c>
      <c r="N4" s="13">
        <v>60</v>
      </c>
      <c r="O4" s="13">
        <v>30</v>
      </c>
      <c r="P4" s="19">
        <f t="shared" si="6"/>
        <v>-250</v>
      </c>
      <c r="Q4" s="20">
        <v>12</v>
      </c>
      <c r="R4" s="21">
        <f t="shared" si="7"/>
        <v>-20.8333333333333</v>
      </c>
      <c r="S4" s="22">
        <f t="shared" si="8"/>
        <v>45469</v>
      </c>
    </row>
    <row r="5" ht="16.5" spans="1:19">
      <c r="A5" s="10">
        <v>45444</v>
      </c>
      <c r="B5" s="11" t="s">
        <v>22</v>
      </c>
      <c r="C5" s="12">
        <f t="shared" si="0"/>
        <v>1900</v>
      </c>
      <c r="D5" s="13">
        <v>550</v>
      </c>
      <c r="E5" s="13">
        <f>450+900</f>
        <v>1350</v>
      </c>
      <c r="F5" s="14">
        <f t="shared" si="1"/>
        <v>600</v>
      </c>
      <c r="G5" s="13">
        <v>70</v>
      </c>
      <c r="H5" s="13">
        <v>150</v>
      </c>
      <c r="I5" s="13">
        <v>300</v>
      </c>
      <c r="J5" s="17">
        <f t="shared" si="2"/>
        <v>10</v>
      </c>
      <c r="K5" s="14">
        <f t="shared" si="3"/>
        <v>190</v>
      </c>
      <c r="L5" s="18">
        <f ca="1" t="shared" si="4"/>
        <v>45377</v>
      </c>
      <c r="M5" s="18">
        <f ca="1" t="shared" si="5"/>
        <v>45512</v>
      </c>
      <c r="N5" s="13">
        <v>60</v>
      </c>
      <c r="O5" s="13">
        <v>30</v>
      </c>
      <c r="P5" s="19">
        <f t="shared" si="6"/>
        <v>-1000</v>
      </c>
      <c r="Q5" s="20">
        <v>18</v>
      </c>
      <c r="R5" s="21">
        <f t="shared" si="7"/>
        <v>-55.5555555555556</v>
      </c>
      <c r="S5" s="22">
        <f t="shared" si="8"/>
        <v>45544</v>
      </c>
    </row>
    <row r="6" ht="16.5" spans="1:19">
      <c r="A6" s="10">
        <v>45444</v>
      </c>
      <c r="B6" s="13" t="s">
        <v>23</v>
      </c>
      <c r="C6" s="12">
        <f t="shared" si="0"/>
        <v>550</v>
      </c>
      <c r="D6" s="13">
        <v>550</v>
      </c>
      <c r="E6" s="13"/>
      <c r="F6" s="14">
        <f t="shared" si="1"/>
        <v>600</v>
      </c>
      <c r="G6" s="13">
        <v>70</v>
      </c>
      <c r="H6" s="13">
        <v>150</v>
      </c>
      <c r="I6" s="13">
        <v>300</v>
      </c>
      <c r="J6" s="17">
        <f t="shared" si="2"/>
        <v>10</v>
      </c>
      <c r="K6" s="14">
        <f t="shared" si="3"/>
        <v>55</v>
      </c>
      <c r="L6" s="18">
        <f ca="1" t="shared" si="4"/>
        <v>45377</v>
      </c>
      <c r="M6" s="18">
        <f ca="1" t="shared" si="5"/>
        <v>45377</v>
      </c>
      <c r="N6" s="13">
        <v>60</v>
      </c>
      <c r="O6" s="13">
        <v>30</v>
      </c>
      <c r="P6" s="19">
        <f t="shared" si="6"/>
        <v>350</v>
      </c>
      <c r="Q6" s="20">
        <v>18</v>
      </c>
      <c r="R6" s="21">
        <f t="shared" si="7"/>
        <v>19.4444444444444</v>
      </c>
      <c r="S6" s="22">
        <f t="shared" si="8"/>
        <v>45409</v>
      </c>
    </row>
    <row r="7" ht="16.5" spans="1:19">
      <c r="A7" s="10">
        <v>45444</v>
      </c>
      <c r="B7" s="13" t="s">
        <v>24</v>
      </c>
      <c r="C7" s="12">
        <f t="shared" si="0"/>
        <v>550</v>
      </c>
      <c r="D7" s="13">
        <v>550</v>
      </c>
      <c r="E7" s="13"/>
      <c r="F7" s="14">
        <f t="shared" si="1"/>
        <v>600</v>
      </c>
      <c r="G7" s="13">
        <v>70</v>
      </c>
      <c r="H7" s="13">
        <v>150</v>
      </c>
      <c r="I7" s="13">
        <v>300</v>
      </c>
      <c r="J7" s="17">
        <f t="shared" si="2"/>
        <v>10</v>
      </c>
      <c r="K7" s="14">
        <f t="shared" si="3"/>
        <v>55</v>
      </c>
      <c r="L7" s="18">
        <f ca="1" t="shared" si="4"/>
        <v>45377</v>
      </c>
      <c r="M7" s="18">
        <f ca="1" t="shared" si="5"/>
        <v>45377</v>
      </c>
      <c r="N7" s="13">
        <v>60</v>
      </c>
      <c r="O7" s="13">
        <v>30</v>
      </c>
      <c r="P7" s="19">
        <f t="shared" si="6"/>
        <v>350</v>
      </c>
      <c r="Q7" s="20">
        <v>18</v>
      </c>
      <c r="R7" s="21">
        <f t="shared" si="7"/>
        <v>19.4444444444444</v>
      </c>
      <c r="S7" s="22">
        <f t="shared" si="8"/>
        <v>45409</v>
      </c>
    </row>
    <row r="8" ht="16.5" spans="1:19">
      <c r="A8" s="10">
        <v>45444</v>
      </c>
      <c r="B8" s="13" t="s">
        <v>25</v>
      </c>
      <c r="C8" s="12">
        <f t="shared" si="0"/>
        <v>550</v>
      </c>
      <c r="D8" s="13">
        <v>550</v>
      </c>
      <c r="E8" s="13"/>
      <c r="F8" s="14">
        <f t="shared" si="1"/>
        <v>600</v>
      </c>
      <c r="G8" s="13">
        <v>70</v>
      </c>
      <c r="H8" s="13">
        <v>150</v>
      </c>
      <c r="I8" s="13">
        <v>300</v>
      </c>
      <c r="J8" s="17">
        <f t="shared" si="2"/>
        <v>10</v>
      </c>
      <c r="K8" s="14">
        <f t="shared" si="3"/>
        <v>55</v>
      </c>
      <c r="L8" s="18">
        <f ca="1" t="shared" si="4"/>
        <v>45377</v>
      </c>
      <c r="M8" s="18">
        <f ca="1" t="shared" si="5"/>
        <v>45377</v>
      </c>
      <c r="N8" s="13">
        <v>60</v>
      </c>
      <c r="O8" s="13">
        <v>30</v>
      </c>
      <c r="P8" s="19">
        <f t="shared" si="6"/>
        <v>350</v>
      </c>
      <c r="Q8" s="20">
        <v>18</v>
      </c>
      <c r="R8" s="21">
        <f t="shared" si="7"/>
        <v>19.4444444444444</v>
      </c>
      <c r="S8" s="22">
        <f t="shared" si="8"/>
        <v>45409</v>
      </c>
    </row>
    <row r="16" spans="10:10">
      <c r="J16"/>
    </row>
    <row r="17" spans="1:10">
      <c r="A17" s="15" t="s">
        <v>26</v>
      </c>
      <c r="B17" s="15"/>
      <c r="C17" s="15"/>
      <c r="D17" s="15"/>
      <c r="E17" s="15"/>
      <c r="F17" s="15"/>
      <c r="G17" s="15"/>
      <c r="H17" s="15"/>
      <c r="I17" s="15"/>
      <c r="J17"/>
    </row>
    <row r="18" spans="10:10">
      <c r="J18"/>
    </row>
    <row r="19" spans="10:10">
      <c r="J19"/>
    </row>
  </sheetData>
  <mergeCells count="1">
    <mergeCell ref="A17:I17"/>
  </mergeCells>
  <conditionalFormatting sqref="B2:B5">
    <cfRule type="duplicateValues" dxfId="0" priority="14"/>
    <cfRule type="duplicateValues" dxfId="1" priority="15"/>
  </conditionalFormatting>
  <conditionalFormatting sqref="P2:P8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2006-09-13T11:21:00Z</dcterms:created>
  <dcterms:modified xsi:type="dcterms:W3CDTF">2024-01-31T06:51:40Z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72D7277343A84A32BD693115E04FCB83_13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